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р1" sheetId="4" r:id="rId1"/>
  </sheets>
  <calcPr calcId="152511"/>
</workbook>
</file>

<file path=xl/calcChain.xml><?xml version="1.0" encoding="utf-8"?>
<calcChain xmlns="http://schemas.openxmlformats.org/spreadsheetml/2006/main">
  <c r="D72" i="4" l="1"/>
  <c r="D78" i="4"/>
  <c r="E73" i="4"/>
  <c r="E74" i="4"/>
  <c r="D58" i="4" l="1"/>
  <c r="E48" i="4"/>
  <c r="D46" i="4"/>
  <c r="D49" i="4"/>
  <c r="C49" i="4"/>
  <c r="D64" i="4" l="1"/>
  <c r="C72" i="4"/>
  <c r="C46" i="4"/>
  <c r="E36" i="4"/>
  <c r="D32" i="4"/>
  <c r="C32" i="4"/>
  <c r="D61" i="4" l="1"/>
  <c r="D67" i="4"/>
  <c r="D54" i="4"/>
  <c r="D43" i="4"/>
  <c r="D41" i="4"/>
  <c r="D37" i="4"/>
  <c r="D28" i="4"/>
  <c r="D24" i="4"/>
  <c r="D21" i="4"/>
  <c r="D16" i="4"/>
  <c r="E15" i="4"/>
  <c r="E14" i="4"/>
  <c r="E12" i="4"/>
  <c r="E13" i="4"/>
  <c r="D10" i="4"/>
  <c r="E17" i="4"/>
  <c r="E18" i="4"/>
  <c r="E19" i="4"/>
  <c r="E20" i="4"/>
  <c r="E22" i="4"/>
  <c r="E23" i="4"/>
  <c r="E25" i="4"/>
  <c r="E26" i="4"/>
  <c r="E27" i="4"/>
  <c r="E29" i="4"/>
  <c r="E31" i="4"/>
  <c r="E33" i="4"/>
  <c r="E34" i="4"/>
  <c r="E35" i="4"/>
  <c r="E38" i="4"/>
  <c r="E39" i="4"/>
  <c r="E40" i="4"/>
  <c r="E42" i="4"/>
  <c r="E45" i="4"/>
  <c r="E47" i="4"/>
  <c r="E55" i="4"/>
  <c r="E56" i="4"/>
  <c r="E59" i="4"/>
  <c r="E60" i="4"/>
  <c r="E62" i="4"/>
  <c r="E63" i="4"/>
  <c r="E65" i="4"/>
  <c r="E66" i="4"/>
  <c r="E68" i="4"/>
  <c r="E69" i="4"/>
  <c r="E70" i="4"/>
  <c r="E71" i="4"/>
  <c r="E75" i="4"/>
  <c r="E76" i="4"/>
  <c r="E77" i="4"/>
  <c r="E79" i="4"/>
  <c r="E81" i="4"/>
  <c r="E82" i="4"/>
  <c r="E83" i="4"/>
  <c r="E84" i="4"/>
  <c r="E85" i="4"/>
  <c r="E86" i="4"/>
  <c r="E87" i="4"/>
  <c r="E88" i="4"/>
  <c r="E89" i="4"/>
  <c r="E90" i="4"/>
  <c r="E91" i="4"/>
  <c r="E92" i="4"/>
  <c r="E94" i="4"/>
  <c r="E11" i="4"/>
  <c r="D57" i="4" l="1"/>
  <c r="D53" i="4"/>
  <c r="D52" i="4" s="1"/>
  <c r="D9" i="4"/>
  <c r="C67" i="4"/>
  <c r="D95" i="4" l="1"/>
  <c r="E67" i="4"/>
  <c r="C78" i="4"/>
  <c r="E78" i="4" s="1"/>
  <c r="C58" i="4" l="1"/>
  <c r="E58" i="4" l="1"/>
  <c r="C64" i="4"/>
  <c r="E64" i="4" s="1"/>
  <c r="C61" i="4"/>
  <c r="E61" i="4" s="1"/>
  <c r="C57" i="4" l="1"/>
  <c r="E57" i="4" s="1"/>
  <c r="C37" i="4"/>
  <c r="E37" i="4" s="1"/>
  <c r="C93" i="4"/>
  <c r="E93" i="4" s="1"/>
  <c r="E72" i="4"/>
  <c r="C54" i="4"/>
  <c r="E54" i="4" s="1"/>
  <c r="E46" i="4"/>
  <c r="C44" i="4"/>
  <c r="E44" i="4" s="1"/>
  <c r="C41" i="4"/>
  <c r="E41" i="4" s="1"/>
  <c r="C43" i="4" l="1"/>
  <c r="E43" i="4" s="1"/>
  <c r="C53" i="4"/>
  <c r="C52" i="4" l="1"/>
  <c r="E52" i="4" s="1"/>
  <c r="E53" i="4"/>
  <c r="E32" i="4"/>
  <c r="C30" i="4"/>
  <c r="E30" i="4" s="1"/>
  <c r="C28" i="4"/>
  <c r="E28" i="4" s="1"/>
  <c r="C24" i="4"/>
  <c r="E24" i="4" s="1"/>
  <c r="C21" i="4"/>
  <c r="E21" i="4" s="1"/>
  <c r="C16" i="4"/>
  <c r="E16" i="4" s="1"/>
  <c r="C10" i="4" l="1"/>
  <c r="E10" i="4" s="1"/>
  <c r="C9" i="4" l="1"/>
  <c r="E9" i="4" s="1"/>
  <c r="C95" i="4" l="1"/>
  <c r="E95" i="4" s="1"/>
</calcChain>
</file>

<file path=xl/sharedStrings.xml><?xml version="1.0" encoding="utf-8"?>
<sst xmlns="http://schemas.openxmlformats.org/spreadsheetml/2006/main" count="182" uniqueCount="160">
  <si>
    <t>1 01 02020 01 0000 110</t>
  </si>
  <si>
    <t>1 01 02030 01 0000 110</t>
  </si>
  <si>
    <t xml:space="preserve">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</si>
  <si>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</si>
  <si>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</si>
  <si>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</si>
  <si>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</si>
  <si>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</si>
  <si>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</si>
  <si>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</si>
  <si>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Единый сельскохозяйственный налог (за налоговые периоды, истекшие до 1 января 2011 года)</t>
  </si>
  <si>
    <t>1 06 01030 10 0000 110</t>
  </si>
  <si>
    <t>1 09 04053 10 0000 110</t>
  </si>
  <si>
    <t>Земельный налог (по обязательствам, возникшим до 1 января 2006 года), мобилизуемый на территориях поселений</t>
  </si>
  <si>
    <t>1 11 05013 10 0000 120</t>
  </si>
  <si>
    <t>1 11 05035 10 0000 120</t>
  </si>
  <si>
    <t>1 13 01995 10 0000 130</t>
  </si>
  <si>
    <t>1 13 02995 10 0000 130</t>
  </si>
  <si>
    <t>1 14 02053 10 0000 410</t>
  </si>
  <si>
    <t>1 17 05050 10 0000 180</t>
  </si>
  <si>
    <t>2 19 05000 10 0000 151</t>
  </si>
  <si>
    <t>Коды доходов местного бюджета</t>
  </si>
  <si>
    <t>Наименование кода доходов местного бюджета</t>
  </si>
  <si>
    <t>Годовой объем (рублей)</t>
  </si>
  <si>
    <t>1 00 00000 00 0000 000</t>
  </si>
  <si>
    <t>1. НАЛОГОВЫЕ И НЕНАЛОГОВЫЕ ДОХОДЫ</t>
  </si>
  <si>
    <t>1 01 00000 00 0000 000</t>
  </si>
  <si>
    <t>Налоги на прибыль, доходы</t>
  </si>
  <si>
    <t xml:space="preserve"> 1 05 00000 00 0000 000</t>
  </si>
  <si>
    <t>Налоги на совокупный доход</t>
  </si>
  <si>
    <t xml:space="preserve">1 05 03010 01 0000 110 </t>
  </si>
  <si>
    <t xml:space="preserve">Единый сельскохозяйственный налог </t>
  </si>
  <si>
    <t xml:space="preserve">1 05 03020 01 0000 110 </t>
  </si>
  <si>
    <t>1 06 00000 00 0000 000</t>
  </si>
  <si>
    <t xml:space="preserve">Налоги на имущество </t>
  </si>
  <si>
    <t>1 08 00000 00 0000 000</t>
  </si>
  <si>
    <t xml:space="preserve">Государственная пошлина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</si>
  <si>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</si>
  <si>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1 11 00000 00 0000 000</t>
  </si>
  <si>
    <t xml:space="preserve">Доходы от использования имущества, находящегося в государственной и муниципальной собственности </t>
  </si>
  <si>
    <t>1 13 00000 00 0000 000</t>
  </si>
  <si>
    <t>1 16 90000 00 0000 140</t>
  </si>
  <si>
    <t>Прочие поступления от денежных взысканий (штрафов) и иных сумм в возмещение ущерба</t>
  </si>
  <si>
    <t>2 00 00000 00 0000 000</t>
  </si>
  <si>
    <t>2.БЕЗВОЗМЕЗДНЫЕ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</si>
  <si>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</si>
  <si>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</si>
  <si>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</si>
  <si>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</si>
  <si>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</si>
  <si>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</si>
  <si>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ИТОГО  ДОХОДОВ:</t>
  </si>
  <si>
    <t>1 08 04020 01 1000 110</t>
  </si>
  <si>
    <t>2 19 00000 00 0000 000</t>
  </si>
  <si>
    <t>1 09 00000 00 0000 000</t>
  </si>
  <si>
    <t>Задолженность и перерасчеты по отмененным налогам, сборам и иным обязательным платежам</t>
  </si>
  <si>
    <t>1 03 00000 00 0000 000</t>
  </si>
  <si>
    <t>Налоги на товары (работы, услуги), реализуемые на территории Российской Федерации</t>
  </si>
  <si>
    <t>1 17 05000 00 0000 180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</si>
  <si>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</si>
  <si>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</si>
  <si>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1 06 06043 10 0000 110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</si>
  <si>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</si>
  <si>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</si>
  <si>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</si>
  <si>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</si>
  <si>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</si>
  <si>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</si>
  <si>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</si>
  <si>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неналоговые доходы бюджетов сельских поселений</t>
  </si>
  <si>
    <t xml:space="preserve">Прочие субсидии бюджетам сельских поселений </t>
  </si>
  <si>
    <t>Прочие субвенции бюджетам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</si>
  <si>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</si>
  <si>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Прочие неналоговые доходы
</t>
  </si>
  <si>
    <t>Дотации бюджетам сельских поселений на выравнивание бюджетной обеспеченности (Средства краевого бюджета на выполнение полномочий органами государственной власти Камчатского края по расчету и предоставлению дотаций поселениям)</t>
  </si>
  <si>
    <t>Дотации бюджетам сельских поселений на выравнивание бюджетной обеспеченности (дотация из Районного Фонда финансовой поддержки поселений)</t>
  </si>
  <si>
    <t>2 02 49999 10 0000 151</t>
  </si>
  <si>
    <t>2 02 49990 10 0000 151</t>
  </si>
  <si>
    <t>2 02 39990 10 0000 151</t>
  </si>
  <si>
    <t>2 02 20000 00 0000  000</t>
  </si>
  <si>
    <t>1 16 00000 00 0000 000</t>
  </si>
  <si>
    <t>ШТРАФЫ, САНКЦИИ, ВОЗМЕЩЕНИЕ УЩЕРБА</t>
  </si>
  <si>
    <t>1 16 30000 00 0000 140</t>
  </si>
  <si>
    <t>Денежные взыскания (штрафы) за нарушение законодательства о налогах и сборах</t>
  </si>
  <si>
    <t xml:space="preserve"> 1 16 300150 10000 140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</si>
  <si>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</si>
  <si>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Субвенции бюджетам сельских поселений на выполнение государственных полномочий Камчатского края по вопросам предоставления гражданам субсидий на оплату жилого помещения и коммунальных услуг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</si>
  <si>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</si>
  <si>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 статьей 228 Налогового кодекса Российской Федерации</t>
  </si>
  <si>
    <t>Субсидия местным бюджетам на реализацию мероприятий соответствующей подпрограммы соответствующей государственной программы Камчатского края. "  Государственная программа Камчатского края "Энергоэффективность, развитие энергетики и коммунального хозяйства, обеспечение жителей населенных пунктов Камчатского края коммунальными услугами и услугами по благоустройству территорий". Подпрограмма "Энергосбережение и повышение энергетической эффективности в Камчатском крае". Основное мероприятие "Проведение мероприятий, направленных на ремонт ветхих и аварийных сетей" (за исключением мероприятий Инвестиционной программы Камчатского края и субсидий, которым присвоены отдельные коды).</t>
  </si>
  <si>
    <t>Субвенции бюджетам сельских поселений на выполнение государственных полномочий Камчатского края по созданию административных комиссий в целях привлечения к административной ответственности, предусмотренной законом Камчатского края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</si>
  <si>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</si>
  <si>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113 02065 10 0000 130  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</si>
  <si>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</si>
  <si>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</si>
  <si>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</si>
  <si>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</si>
  <si>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Прочие межбюджетные трансферты, передаваемые бюджетам сельских поселений (на софинансирование расходов по оплате коммунальных услуг )</t>
  </si>
  <si>
    <t>Прочие межбюджетные трансферты, передаваемые бюджетам сельских поселений ( ремонт здания, помещений дома культуры МКУК "Сельский дом культуры п.Зеленый")</t>
  </si>
  <si>
    <t>Прочие межбюджетные трансферты, передаваемые бюджетам сельских поселений (софинансирование выполнения расходных обязательств поселения)</t>
  </si>
  <si>
    <t xml:space="preserve">Иные межбюджетные трансферты на проведение ремонтных работ здания МКУК "Сельский дом культуры с.Коряки" Корякского сельского поселения Елизовского муниципального района Камчатского края </t>
  </si>
  <si>
    <t>Прочие межбюджетные трансферты, передаваемые бюджетам сельских поселений (на софинансирование расходов по оплате труда учреждениям культуры )</t>
  </si>
  <si>
    <t>Прочие межбюджетные трансферты, передаваемые бюджетам сельских поселений (на софинансирование расходов по оплате труда работников учреждений, финансируемых из бюджета поселения)</t>
  </si>
  <si>
    <t>Прочие межбюджетные трансферты, передаваемые бюджетам сельских поселений (на софинансирование расходов, связанных с ликвидацией последствий пожара МКУК СДК с.Коряки)</t>
  </si>
  <si>
    <t>2 02 15001 10 0000 150</t>
  </si>
  <si>
    <t>2 02 49999 10 0000 150</t>
  </si>
  <si>
    <t>2 02 40014 10 0000 150</t>
  </si>
  <si>
    <t>2 02 30024 10 0000 150</t>
  </si>
  <si>
    <t>2 02 30022 10 0000 150</t>
  </si>
  <si>
    <t>2 02 35118 10 0000 150</t>
  </si>
  <si>
    <t>2 02 29999 10 0000 150</t>
  </si>
  <si>
    <t>2 02 25555 10 0000 150</t>
  </si>
  <si>
    <t xml:space="preserve"> Субсидия  местным бюджетам на реализацию мероприятий соответствующей подпрограммы соответствующей государственной программы Камчатского края "Обращение с отходами производства и потребления в Камчатском крае" Подпрограмма "Ликвидация мест стихийного несанкционированного размещения отходов производства и потребления" Основное мероприятие "Выявление случаев причинения вреда окружающей среде при размещении бесхозяйных отходов, в том числе твердых коммунальных отходов, и ликвидации последствий такого вреда". (за исключением  мероприятий Инвестиционной программы Камчатского края и субсидий, которым присвоены отдельные коды)</t>
  </si>
  <si>
    <t>Прочие межбюджетные трансферты, передаваемые бюджетам сельских поселений  (на стимулирование достижений наилучших показателей деятельности)</t>
  </si>
  <si>
    <t>Прочие межбюджетные трансферты, передаваемые бюджетам сельских поселений (на повышение оплаты труда работникам учреждений, финансируемых из бюджета поселения)</t>
  </si>
  <si>
    <t>2 02 40000 00 0000 150</t>
  </si>
  <si>
    <t>2 02 30000 00 0000 150</t>
  </si>
  <si>
    <t>2 02 1000 00 0000 150</t>
  </si>
  <si>
    <t>2 02 00000 00 0000 150</t>
  </si>
  <si>
    <t>Региональный проект "Формирование комфортной городской среды". Реализация программ формирования современной городской среды. Государственная программа Камчатского края "Формирование современной городской среды в Камчатском крае". Подпрограмма "Современная городская среда в Камчатском крае".   Расходы за счет средств федерального  бюджета текущего года</t>
  </si>
  <si>
    <t>2 02 25576 10 0000 150</t>
  </si>
  <si>
    <t>Региональный проект "Формирование комфортной городской среды". Реализация программ формирования современной городской среды. Государственная программа Камчатского края "Формирование современной городской среды в Камчатском крае". Подпрограмма "Современная городская среда в Камчатском крае".   Расходы за счет средств краевого  бюджета текущего года</t>
  </si>
  <si>
    <t>Обеспечение комплексного развития сельских территорий. Государственная программа Камчатского края "Комплексное развитие сельских территорий Камчатского края". Подпрограмма "Создание и развитие инфраструктуры на сельских территориях". Основное мероприятие "Предоставление государственной поддержки на реализацию общественно - значимых проектов по благоустройству сельских территорий". Расходы за счет средств федерального  бюджета текущего года</t>
  </si>
  <si>
    <t>Обеспечение комплексного развития сельских территорий. Государственная программа Камчатского края "Комплексное развитие сельских территорий Камчатского края". Подпрограмма "Создание и развитие инфраструктуры на сельских территориях". Основное мероприятие "Предоставление государственной поддержки на реализацию общественно - значимых проектов по благоустройству сельских территорий". Расходы за счет средств краевого  бюджета текущего года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</si>
  <si>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</si>
  <si>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</si>
  <si>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Субсидии бюджетам сельских поселений на обеспечение комплексного развития сельских территорий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</si>
  <si>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</si>
  <si>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(на  финансовое обеспечение полномочий, переданных ЕМР на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строительство)</t>
  </si>
  <si>
    <t xml:space="preserve"> Субсидия  местным бюджетам на реализацию мероприятий соответствующей подпрограммы соответствующей государственной программы Камчатского края Государственная программа Камчатского края "Формирование современной городской среды в Камчатском крае". Подпрограмма "Благоустройство территорий муниципальных образований в Камчатском крае". Основное мероприятие "Капитальный ремонт и ремонт автомобильных дорог общего пользования населенных пунктов Камчатского края (в том числе элементов улично-дорожной сети, включая тротуары и парковки), дворовых территорий многоквартирных домов и проездов к ним".отдельные коды)</t>
  </si>
  <si>
    <t xml:space="preserve"> Субсидия  местным бюджетам на реализацию мероприятий соответствующей подпрограммы соответствующей государственной программы Камчатского края.  Государственная программа Камчатского края "Обеспечение доступным и комфортным жильем жителей Камчатского края" Подпрограмма " Стимулирование развития жилищного строительства" Основное мероприятие "Разработка (актуализация) документации по планировке и межеванию территории Корякского сельского поселения"</t>
  </si>
  <si>
    <t xml:space="preserve">К отчету Об исполнении бюджета </t>
  </si>
  <si>
    <t>Процент исполнения</t>
  </si>
  <si>
    <t>Приложение №  1</t>
  </si>
  <si>
    <t>1 01 02130 01 0000 110</t>
  </si>
  <si>
    <t>1 01 02140 01 0000 110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</si>
  <si>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</si>
  <si>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</si>
  <si>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Субвенции бюджетам сельских поселений на осуществлениепервичного воинского учета органами местного самоуправления поселений, муниципальных и горордских округов  </t>
  </si>
  <si>
    <t>Межбюджетные трансферты, передаваемые бюджетам сельских поселений из бюджетов муниципальных районов на финансовое обеспечение переданных полномочий ЕМР по вопросам местного значения муниципального района об участии в деятельности по накоплению (в том числе раздельному накоплению) твердых коммунальных отходов в части создания и содержания мест (контейнерные площадки)</t>
  </si>
  <si>
    <t>Доходы  бюджета Корякского сельского поселения на 2025 год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</si>
  <si>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</si>
  <si>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</si>
  <si>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</si>
  <si>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</si>
  <si>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</si>
  <si>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</si>
  <si>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Налог на доходы физических лиц</t>
  </si>
  <si>
    <t>1 01 02000 01 0000 110</t>
  </si>
  <si>
    <t>1 17 01050 10 0000 180</t>
  </si>
  <si>
    <t>Невыясненные поступления, зачисляемые в бюджеты сельских поселений</t>
  </si>
  <si>
    <t>2 02 25467 10 0000 150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</si>
  <si>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</si>
  <si>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Государственная программа Камчатского края "Развитие культуры в Камчатском крае". Подпрограмма "Развитие инфраструктуры в сфере культуры". Основное мероприятие "Проведение мероприятий по укреплению материально-технической базы краевых государственных и муниципальных учреждений культуры и учреждений дополнительного образования в сфере культуры". Обеспечение развития и укрепления материально-технической базы домов культуры в населенных пунктах с числом жителей до 50 тысяч человек. Расходы за счет средств федерального  бюджета текущего года</t>
  </si>
  <si>
    <t>Государственная программа Камчатского края "Развитие культуры в Камчатском крае". Подпрограмма "Развитие инфраструктуры в сфере культуры". Основное мероприятие "Проведение мероприятий по укреплению материально-технической базы краевых государственных и муниципальных учреждений культуры и учреждений дополнительного образования в сфере культуры". Обеспечение развития и укрепления материально-технической базы домов культуры в населенных пунктах с числом жителей до 50 тысяч человек.    Расходы за счет средств краевого  бюджета текущего года</t>
  </si>
  <si>
    <t>Прочие межбюджетные трансферты, передаваемые бюджетам сельских поселений ( на софинансирование расходов на приобретение музыкального оборудования для дома культуры - обеспечение развития и укрепления материально- технической базы домов культуры)</t>
  </si>
  <si>
    <t>Прочие межбюджетные трансферты, передаваемые бюджетам сельских поселений (Софинансирование гос.программы Камчатского края "Комплексное развитие сельских территорий Камчатского края" Ремонт дворового проезда по ул. Геологов, д.19, с. Коряки)</t>
  </si>
  <si>
    <t>Прочие межбюджетные трансферты, передаваемые бюджетам сельских поселений (на организацию несовершеннолетних в летний каникулярный период)</t>
  </si>
  <si>
    <t>Корякского сельского поселения за второй квартал 2025 года"</t>
  </si>
  <si>
    <t>Исполнено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</si>
</sst>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</cellStyleXfs>
  <cellXfs count="81">
    <xf numFmtId="0" fontId="0" fillId="0" borderId="0" xfId="0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0" fontId="4" fillId="0" borderId="0" xfId="0" applyFont="1"/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wrapText="1"/>
    </xf>
    <xf numFmtId="0" fontId="6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quotePrefix="1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2" fontId="3" fillId="4" borderId="1" xfId="0" applyNumberFormat="1" applyFont="1" applyFill="1" applyBorder="1" applyAlignment="1">
      <alignment vertical="center" wrapText="1"/>
    </xf>
    <xf numFmtId="2" fontId="6" fillId="4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3" fillId="4" borderId="1" xfId="1" applyNumberFormat="1" applyFont="1" applyFill="1" applyBorder="1" applyAlignment="1">
      <alignment horizontal="center" vertical="center"/>
    </xf>
    <xf numFmtId="2" fontId="3" fillId="2" borderId="1" xfId="3" applyNumberFormat="1" applyFont="1" applyFill="1" applyBorder="1" applyAlignment="1">
      <alignment horizontal="justify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justify" wrapText="1"/>
    </xf>
    <xf numFmtId="0" fontId="6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topLeftCell="A78" zoomScale="84" zoomScaleNormal="84" workbookViewId="0">
      <selection activeCell="I79" sqref="I79"/>
    </sheetView>
  </sheetViews>
  <sheetFormatPr defaultRowHeight="15" x14ac:dyDescent="0.25"/>
  <cols>
    <col min="1" max="1" width="25.7109375" customWidth="1"/>
    <col min="2" max="2" width="72.5703125" customWidth="1"/>
    <col min="3" max="3" width="27.28515625" customWidth="1"/>
    <col min="4" max="4" width="29" customWidth="1"/>
    <col min="5" max="5" width="34.28515625" customWidth="1"/>
    <col min="7" max="7" width="13.28515625" customWidth="1"/>
  </cols>
  <sheetData>
    <row r="1" spans="1:9" s="2" customFormat="1" ht="15.75" x14ac:dyDescent="0.25">
      <c r="A1" s="6"/>
      <c r="B1" s="77" t="s">
        <v>133</v>
      </c>
      <c r="C1" s="77"/>
      <c r="D1" s="77"/>
      <c r="E1" s="77"/>
      <c r="F1"/>
      <c r="G1" s="9"/>
      <c r="H1" s="9"/>
      <c r="I1" s="9"/>
    </row>
    <row r="2" spans="1:9" s="2" customFormat="1" ht="15.75" x14ac:dyDescent="0.25">
      <c r="A2" s="6"/>
      <c r="B2" s="78" t="s">
        <v>131</v>
      </c>
      <c r="C2" s="78"/>
      <c r="D2" s="78"/>
      <c r="E2" s="78"/>
      <c r="F2" s="9"/>
      <c r="G2" s="9"/>
      <c r="H2" s="9"/>
      <c r="I2" s="9"/>
    </row>
    <row r="3" spans="1:9" s="2" customFormat="1" ht="16.5" customHeight="1" x14ac:dyDescent="0.25">
      <c r="A3" s="6"/>
      <c r="B3" s="79" t="s">
        <v>158</v>
      </c>
      <c r="C3" s="79"/>
      <c r="D3" s="79"/>
      <c r="E3" s="79"/>
      <c r="F3" s="9"/>
      <c r="G3" s="9"/>
      <c r="H3" s="9"/>
      <c r="I3" s="9"/>
    </row>
    <row r="4" spans="1:9" ht="18.75" customHeight="1" x14ac:dyDescent="0.25">
      <c r="A4" s="3"/>
      <c r="B4" s="79"/>
      <c r="C4" s="79"/>
      <c r="E4" s="10"/>
      <c r="F4" s="10"/>
      <c r="G4" s="10"/>
      <c r="H4" s="10"/>
      <c r="I4" s="10"/>
    </row>
    <row r="5" spans="1:9" x14ac:dyDescent="0.25">
      <c r="A5" s="3"/>
      <c r="B5" s="1"/>
      <c r="C5" s="4"/>
    </row>
    <row r="6" spans="1:9" ht="18.75" x14ac:dyDescent="0.3">
      <c r="A6" s="80" t="s">
        <v>140</v>
      </c>
      <c r="B6" s="80"/>
      <c r="C6" s="80"/>
      <c r="D6" s="80"/>
      <c r="E6" s="80"/>
    </row>
    <row r="7" spans="1:9" x14ac:dyDescent="0.25">
      <c r="A7" s="3"/>
      <c r="B7" s="3"/>
      <c r="C7" s="5"/>
    </row>
    <row r="8" spans="1:9" ht="31.5" x14ac:dyDescent="0.25">
      <c r="A8" s="11" t="s">
        <v>21</v>
      </c>
      <c r="B8" s="12" t="s">
        <v>22</v>
      </c>
      <c r="C8" s="13" t="s">
        <v>23</v>
      </c>
      <c r="D8" s="14" t="s">
        <v>159</v>
      </c>
      <c r="E8" s="12" t="s">
        <v>132</v>
      </c>
    </row>
    <row r="9" spans="1:9" ht="15.75" x14ac:dyDescent="0.25">
      <c r="A9" s="15" t="s">
        <v>24</v>
      </c>
      <c r="B9" s="16" t="s">
        <v>25</v>
      </c>
      <c r="C9" s="17">
        <f>C10+C21+C24+C28+C32+C37+C43+C30+C16+C49+C41</f>
        <v>22746138.77</v>
      </c>
      <c r="D9" s="18">
        <f>D10+D16+D21+D24+D28+D32+D37+D41+D43+D49</f>
        <v>5953456.8700000001</v>
      </c>
      <c r="E9" s="19">
        <f>D9/C9*100%</f>
        <v>0.26173483465475228</v>
      </c>
    </row>
    <row r="10" spans="1:9" ht="15.75" x14ac:dyDescent="0.25">
      <c r="A10" s="20" t="s">
        <v>26</v>
      </c>
      <c r="B10" s="21" t="s">
        <v>27</v>
      </c>
      <c r="C10" s="22">
        <f>C11+C12+C13</f>
        <v>1780000</v>
      </c>
      <c r="D10" s="23">
        <f>SUM(D11:D15)</f>
        <v>1099538.52</v>
      </c>
      <c r="E10" s="24">
        <f>D10/C10*100%</f>
        <v>0.61771826966292132</v>
      </c>
    </row>
    <row r="11" spans="1:9" ht="15.75" x14ac:dyDescent="0.25">
      <c r="A11" s="25" t="s">
        <v>148</v>
      </c>
      <c r="B11" s="26" t="s">
        <v>147</v>
      </c>
      <c r="C11" s="27">
        <v>1780000</v>
      </c>
      <c r="D11" s="28">
        <v>1099538.52</v>
      </c>
      <c r="E11" s="29">
        <f>D11/C11*100%</f>
        <v>0.61771826966292132</v>
      </c>
    </row>
    <row r="12" spans="1:9" ht="110.25" hidden="1" x14ac:dyDescent="0.25">
      <c r="A12" s="25" t="s">
        <v>0</v>
      </c>
      <c r="B12" s="26" t="s">
        <v>87</v>
      </c>
      <c r="C12" s="27">
        <v>0</v>
      </c>
      <c r="D12" s="28">
        <v>0</v>
      </c>
      <c r="E12" s="29" t="e">
        <f t="shared" ref="E12:E13" si="0">D12/C12*100%</f>
        <v>#DIV/0!</v>
      </c>
    </row>
    <row r="13" spans="1:9" ht="47.25" hidden="1" x14ac:dyDescent="0.25">
      <c r="A13" s="25" t="s">
        <v>1</v>
      </c>
      <c r="B13" s="26" t="s">
        <v>88</v>
      </c>
      <c r="C13" s="27">
        <v>0</v>
      </c>
      <c r="D13" s="28">
        <v>0</v>
      </c>
      <c r="E13" s="29" t="e">
        <f t="shared" si="0"/>
        <v>#DIV/0!</v>
      </c>
    </row>
    <row r="14" spans="1:9" ht="63" hidden="1" x14ac:dyDescent="0.25">
      <c r="A14" s="25" t="s">
        <v>134</v>
      </c>
      <c r="B14" s="26" t="s">
        <v>136</v>
      </c>
      <c r="C14" s="27">
        <v>0</v>
      </c>
      <c r="D14" s="28">
        <v>0</v>
      </c>
      <c r="E14" s="30" t="e">
        <f>C14/D14*100%</f>
        <v>#DIV/0!</v>
      </c>
    </row>
    <row r="15" spans="1:9" ht="63" hidden="1" x14ac:dyDescent="0.25">
      <c r="A15" s="25" t="s">
        <v>135</v>
      </c>
      <c r="B15" s="26" t="s">
        <v>137</v>
      </c>
      <c r="C15" s="27">
        <v>0</v>
      </c>
      <c r="D15" s="28">
        <v>0</v>
      </c>
      <c r="E15" s="30" t="e">
        <f>C15/D15*100%</f>
        <v>#DIV/0!</v>
      </c>
    </row>
    <row r="16" spans="1:9" s="7" customFormat="1" ht="31.5" x14ac:dyDescent="0.25">
      <c r="A16" s="31" t="s">
        <v>56</v>
      </c>
      <c r="B16" s="32" t="s">
        <v>57</v>
      </c>
      <c r="C16" s="33">
        <f>SUM(C17:C20)</f>
        <v>3834450</v>
      </c>
      <c r="D16" s="23">
        <f>SUM(D17:D20)</f>
        <v>1555755.1199999999</v>
      </c>
      <c r="E16" s="24">
        <f>D16/C16*100%</f>
        <v>0.40573097054336343</v>
      </c>
    </row>
    <row r="17" spans="1:8" ht="63" x14ac:dyDescent="0.25">
      <c r="A17" s="34" t="s">
        <v>2</v>
      </c>
      <c r="B17" s="26" t="s">
        <v>3</v>
      </c>
      <c r="C17" s="27">
        <v>2005600</v>
      </c>
      <c r="D17" s="28">
        <v>782490.52</v>
      </c>
      <c r="E17" s="29">
        <f t="shared" ref="E17:E82" si="1">D17/C17*100%</f>
        <v>0.39015283207020346</v>
      </c>
    </row>
    <row r="18" spans="1:8" ht="78.75" x14ac:dyDescent="0.25">
      <c r="A18" s="34" t="s">
        <v>4</v>
      </c>
      <c r="B18" s="26" t="s">
        <v>5</v>
      </c>
      <c r="C18" s="27">
        <v>9000</v>
      </c>
      <c r="D18" s="28">
        <v>4818.22</v>
      </c>
      <c r="E18" s="29">
        <f t="shared" si="1"/>
        <v>0.53535777777777782</v>
      </c>
    </row>
    <row r="19" spans="1:8" ht="63" x14ac:dyDescent="0.25">
      <c r="A19" s="34" t="s">
        <v>6</v>
      </c>
      <c r="B19" s="26" t="s">
        <v>7</v>
      </c>
      <c r="C19" s="27">
        <v>2025250</v>
      </c>
      <c r="D19" s="28">
        <v>852706.62</v>
      </c>
      <c r="E19" s="29">
        <f t="shared" si="1"/>
        <v>0.42103770892482412</v>
      </c>
    </row>
    <row r="20" spans="1:8" ht="63" x14ac:dyDescent="0.25">
      <c r="A20" s="34" t="s">
        <v>8</v>
      </c>
      <c r="B20" s="26" t="s">
        <v>9</v>
      </c>
      <c r="C20" s="27">
        <v>-205400</v>
      </c>
      <c r="D20" s="28">
        <v>-84260.24</v>
      </c>
      <c r="E20" s="29">
        <f t="shared" si="1"/>
        <v>0.41022512171372932</v>
      </c>
    </row>
    <row r="21" spans="1:8" ht="15.75" x14ac:dyDescent="0.25">
      <c r="A21" s="20" t="s">
        <v>28</v>
      </c>
      <c r="B21" s="21" t="s">
        <v>29</v>
      </c>
      <c r="C21" s="33">
        <f>C22+C23</f>
        <v>586000</v>
      </c>
      <c r="D21" s="23">
        <f>SUM(D22)</f>
        <v>231555</v>
      </c>
      <c r="E21" s="24">
        <f t="shared" si="1"/>
        <v>0.39514505119453924</v>
      </c>
    </row>
    <row r="22" spans="1:8" ht="15.75" x14ac:dyDescent="0.25">
      <c r="A22" s="35" t="s">
        <v>30</v>
      </c>
      <c r="B22" s="36" t="s">
        <v>31</v>
      </c>
      <c r="C22" s="27">
        <v>586000</v>
      </c>
      <c r="D22" s="28">
        <v>231555</v>
      </c>
      <c r="E22" s="29">
        <f t="shared" si="1"/>
        <v>0.39514505119453924</v>
      </c>
    </row>
    <row r="23" spans="1:8" ht="31.5" hidden="1" x14ac:dyDescent="0.25">
      <c r="A23" s="35" t="s">
        <v>32</v>
      </c>
      <c r="B23" s="36" t="s">
        <v>10</v>
      </c>
      <c r="C23" s="37"/>
      <c r="D23" s="38"/>
      <c r="E23" s="39" t="e">
        <f t="shared" si="1"/>
        <v>#DIV/0!</v>
      </c>
    </row>
    <row r="24" spans="1:8" ht="15.75" x14ac:dyDescent="0.25">
      <c r="A24" s="20" t="s">
        <v>33</v>
      </c>
      <c r="B24" s="21" t="s">
        <v>34</v>
      </c>
      <c r="C24" s="33">
        <f>C25+C26+C27</f>
        <v>2666000</v>
      </c>
      <c r="D24" s="23">
        <f>SUM(D25:D27)</f>
        <v>580222.74</v>
      </c>
      <c r="E24" s="24">
        <f t="shared" si="1"/>
        <v>0.21763793698424605</v>
      </c>
    </row>
    <row r="25" spans="1:8" ht="47.25" x14ac:dyDescent="0.25">
      <c r="A25" s="25" t="s">
        <v>11</v>
      </c>
      <c r="B25" s="26" t="s">
        <v>59</v>
      </c>
      <c r="C25" s="27">
        <v>860000</v>
      </c>
      <c r="D25" s="28">
        <v>83409.95</v>
      </c>
      <c r="E25" s="29">
        <f t="shared" si="1"/>
        <v>9.6988313953488364E-2</v>
      </c>
    </row>
    <row r="26" spans="1:8" ht="35.450000000000003" customHeight="1" x14ac:dyDescent="0.25">
      <c r="A26" s="12" t="s">
        <v>60</v>
      </c>
      <c r="B26" s="40" t="s">
        <v>62</v>
      </c>
      <c r="C26" s="41">
        <v>658000</v>
      </c>
      <c r="D26" s="28">
        <v>356103.5</v>
      </c>
      <c r="E26" s="29">
        <f t="shared" si="1"/>
        <v>0.54119072948328273</v>
      </c>
    </row>
    <row r="27" spans="1:8" ht="33.6" customHeight="1" x14ac:dyDescent="0.25">
      <c r="A27" s="12" t="s">
        <v>61</v>
      </c>
      <c r="B27" s="40" t="s">
        <v>63</v>
      </c>
      <c r="C27" s="41">
        <v>1148000</v>
      </c>
      <c r="D27" s="28">
        <v>140709.29</v>
      </c>
      <c r="E27" s="29">
        <f t="shared" si="1"/>
        <v>0.12256906794425088</v>
      </c>
    </row>
    <row r="28" spans="1:8" ht="15.75" x14ac:dyDescent="0.25">
      <c r="A28" s="20" t="s">
        <v>35</v>
      </c>
      <c r="B28" s="21" t="s">
        <v>36</v>
      </c>
      <c r="C28" s="42">
        <f>C29</f>
        <v>15000</v>
      </c>
      <c r="D28" s="23">
        <f>SUM(D29)</f>
        <v>6030</v>
      </c>
      <c r="E28" s="24">
        <f>D28/C28*100%</f>
        <v>0.40200000000000002</v>
      </c>
    </row>
    <row r="29" spans="1:8" ht="63" x14ac:dyDescent="0.25">
      <c r="A29" s="35" t="s">
        <v>52</v>
      </c>
      <c r="B29" s="26" t="s">
        <v>37</v>
      </c>
      <c r="C29" s="27">
        <v>15000</v>
      </c>
      <c r="D29" s="28">
        <v>6030</v>
      </c>
      <c r="E29" s="29">
        <f t="shared" si="1"/>
        <v>0.40200000000000002</v>
      </c>
      <c r="F29" s="7"/>
      <c r="G29" s="7"/>
      <c r="H29" s="7"/>
    </row>
    <row r="30" spans="1:8" s="7" customFormat="1" ht="29.25" hidden="1" customHeight="1" x14ac:dyDescent="0.25">
      <c r="A30" s="43" t="s">
        <v>54</v>
      </c>
      <c r="B30" s="21" t="s">
        <v>55</v>
      </c>
      <c r="C30" s="33">
        <f>C31</f>
        <v>0</v>
      </c>
      <c r="D30" s="18"/>
      <c r="E30" s="39" t="e">
        <f t="shared" si="1"/>
        <v>#DIV/0!</v>
      </c>
      <c r="F30"/>
      <c r="G30"/>
      <c r="H30"/>
    </row>
    <row r="31" spans="1:8" ht="31.5" hidden="1" x14ac:dyDescent="0.25">
      <c r="A31" s="35" t="s">
        <v>12</v>
      </c>
      <c r="B31" s="26" t="s">
        <v>13</v>
      </c>
      <c r="C31" s="27">
        <v>0</v>
      </c>
      <c r="D31" s="38"/>
      <c r="E31" s="39" t="e">
        <f t="shared" si="1"/>
        <v>#DIV/0!</v>
      </c>
    </row>
    <row r="32" spans="1:8" ht="31.5" x14ac:dyDescent="0.25">
      <c r="A32" s="20" t="s">
        <v>38</v>
      </c>
      <c r="B32" s="21" t="s">
        <v>39</v>
      </c>
      <c r="C32" s="33">
        <f>C33+C34+C35+C36</f>
        <v>2551960</v>
      </c>
      <c r="D32" s="23">
        <f>SUM(D34:D35)+D36</f>
        <v>1452445.6099999999</v>
      </c>
      <c r="E32" s="24">
        <f t="shared" si="1"/>
        <v>0.56914905014185169</v>
      </c>
    </row>
    <row r="33" spans="1:5" ht="78.75" hidden="1" x14ac:dyDescent="0.25">
      <c r="A33" s="25" t="s">
        <v>14</v>
      </c>
      <c r="B33" s="26" t="s">
        <v>64</v>
      </c>
      <c r="C33" s="27"/>
      <c r="D33" s="28"/>
      <c r="E33" s="29" t="e">
        <f t="shared" si="1"/>
        <v>#DIV/0!</v>
      </c>
    </row>
    <row r="34" spans="1:5" ht="65.25" customHeight="1" x14ac:dyDescent="0.25">
      <c r="A34" s="35" t="s">
        <v>15</v>
      </c>
      <c r="B34" s="26" t="s">
        <v>65</v>
      </c>
      <c r="C34" s="27">
        <v>1881960</v>
      </c>
      <c r="D34" s="28">
        <v>1349919.45</v>
      </c>
      <c r="E34" s="29">
        <f t="shared" si="1"/>
        <v>0.71729444302748191</v>
      </c>
    </row>
    <row r="35" spans="1:5" ht="78.75" x14ac:dyDescent="0.25">
      <c r="A35" s="35" t="s">
        <v>141</v>
      </c>
      <c r="B35" s="44" t="s">
        <v>142</v>
      </c>
      <c r="C35" s="27">
        <v>450000</v>
      </c>
      <c r="D35" s="28">
        <v>50026.16</v>
      </c>
      <c r="E35" s="29">
        <f t="shared" si="1"/>
        <v>0.11116924444444445</v>
      </c>
    </row>
    <row r="36" spans="1:5" ht="94.5" x14ac:dyDescent="0.25">
      <c r="A36" s="35" t="s">
        <v>143</v>
      </c>
      <c r="B36" s="44" t="s">
        <v>144</v>
      </c>
      <c r="C36" s="27">
        <v>220000</v>
      </c>
      <c r="D36" s="28">
        <v>52500</v>
      </c>
      <c r="E36" s="29">
        <f t="shared" si="1"/>
        <v>0.23863636363636365</v>
      </c>
    </row>
    <row r="37" spans="1:5" ht="31.5" x14ac:dyDescent="0.25">
      <c r="A37" s="43" t="s">
        <v>40</v>
      </c>
      <c r="B37" s="45" t="s">
        <v>94</v>
      </c>
      <c r="C37" s="33">
        <f>C39+C38+C40</f>
        <v>1245900</v>
      </c>
      <c r="D37" s="23">
        <f>SUM(D38:D40)</f>
        <v>792729.94</v>
      </c>
      <c r="E37" s="24">
        <f>D37/C37*100%</f>
        <v>0.63627092061963231</v>
      </c>
    </row>
    <row r="38" spans="1:5" ht="31.5" x14ac:dyDescent="0.25">
      <c r="A38" s="34" t="s">
        <v>16</v>
      </c>
      <c r="B38" s="46" t="s">
        <v>66</v>
      </c>
      <c r="C38" s="41">
        <v>110000</v>
      </c>
      <c r="D38" s="28">
        <v>74350</v>
      </c>
      <c r="E38" s="29">
        <f t="shared" si="1"/>
        <v>0.6759090909090909</v>
      </c>
    </row>
    <row r="39" spans="1:5" ht="31.5" x14ac:dyDescent="0.25">
      <c r="A39" s="47" t="s">
        <v>92</v>
      </c>
      <c r="B39" s="48" t="s">
        <v>93</v>
      </c>
      <c r="C39" s="27">
        <v>1070900</v>
      </c>
      <c r="D39" s="28">
        <v>718379.94</v>
      </c>
      <c r="E39" s="29">
        <f t="shared" si="1"/>
        <v>0.67081888131478196</v>
      </c>
    </row>
    <row r="40" spans="1:5" ht="15.75" x14ac:dyDescent="0.25">
      <c r="A40" s="11" t="s">
        <v>17</v>
      </c>
      <c r="B40" s="46" t="s">
        <v>67</v>
      </c>
      <c r="C40" s="41">
        <v>65000</v>
      </c>
      <c r="D40" s="28">
        <v>0</v>
      </c>
      <c r="E40" s="29">
        <f t="shared" si="1"/>
        <v>0</v>
      </c>
    </row>
    <row r="41" spans="1:5" ht="31.5" x14ac:dyDescent="0.25">
      <c r="A41" s="49" t="s">
        <v>95</v>
      </c>
      <c r="B41" s="50" t="s">
        <v>96</v>
      </c>
      <c r="C41" s="51">
        <f>C42</f>
        <v>9150528.7699999996</v>
      </c>
      <c r="D41" s="23">
        <f>SUM(D42)</f>
        <v>600</v>
      </c>
      <c r="E41" s="24">
        <f t="shared" si="1"/>
        <v>6.5569981263498064E-5</v>
      </c>
    </row>
    <row r="42" spans="1:5" ht="90.75" customHeight="1" x14ac:dyDescent="0.25">
      <c r="A42" s="12" t="s">
        <v>18</v>
      </c>
      <c r="B42" s="46" t="s">
        <v>68</v>
      </c>
      <c r="C42" s="41">
        <v>9150528.7699999996</v>
      </c>
      <c r="D42" s="28">
        <v>600</v>
      </c>
      <c r="E42" s="29">
        <f t="shared" si="1"/>
        <v>6.5569981263498064E-5</v>
      </c>
    </row>
    <row r="43" spans="1:5" ht="15.75" x14ac:dyDescent="0.25">
      <c r="A43" s="49" t="s">
        <v>80</v>
      </c>
      <c r="B43" s="52" t="s">
        <v>81</v>
      </c>
      <c r="C43" s="42">
        <f>C44+C46</f>
        <v>916300</v>
      </c>
      <c r="D43" s="23">
        <f>SUM(D46)</f>
        <v>270779.94</v>
      </c>
      <c r="E43" s="24">
        <f t="shared" si="1"/>
        <v>0.29551450398341156</v>
      </c>
    </row>
    <row r="44" spans="1:5" ht="31.5" hidden="1" x14ac:dyDescent="0.25">
      <c r="A44" s="49" t="s">
        <v>82</v>
      </c>
      <c r="B44" s="21" t="s">
        <v>83</v>
      </c>
      <c r="C44" s="33">
        <f>C45</f>
        <v>0</v>
      </c>
      <c r="D44" s="28"/>
      <c r="E44" s="29" t="e">
        <f t="shared" si="1"/>
        <v>#DIV/0!</v>
      </c>
    </row>
    <row r="45" spans="1:5" s="7" customFormat="1" ht="37.9" hidden="1" customHeight="1" x14ac:dyDescent="0.25">
      <c r="A45" s="35" t="s">
        <v>84</v>
      </c>
      <c r="B45" s="53" t="s">
        <v>85</v>
      </c>
      <c r="C45" s="27">
        <v>0</v>
      </c>
      <c r="D45" s="23"/>
      <c r="E45" s="29" t="e">
        <f t="shared" si="1"/>
        <v>#DIV/0!</v>
      </c>
    </row>
    <row r="46" spans="1:5" ht="31.5" x14ac:dyDescent="0.25">
      <c r="A46" s="49" t="s">
        <v>41</v>
      </c>
      <c r="B46" s="54" t="s">
        <v>42</v>
      </c>
      <c r="C46" s="33">
        <f>C47+C48</f>
        <v>916300</v>
      </c>
      <c r="D46" s="33">
        <f>D47+D48</f>
        <v>270779.94</v>
      </c>
      <c r="E46" s="29">
        <f t="shared" si="1"/>
        <v>0.29551450398341156</v>
      </c>
    </row>
    <row r="47" spans="1:5" ht="47.25" x14ac:dyDescent="0.25">
      <c r="A47" s="11" t="s">
        <v>124</v>
      </c>
      <c r="B47" s="55" t="s">
        <v>125</v>
      </c>
      <c r="C47" s="27">
        <v>30000</v>
      </c>
      <c r="D47" s="28">
        <v>4700</v>
      </c>
      <c r="E47" s="29">
        <f t="shared" si="1"/>
        <v>0.15666666666666668</v>
      </c>
    </row>
    <row r="48" spans="1:5" ht="78.75" x14ac:dyDescent="0.25">
      <c r="A48" s="11" t="s">
        <v>145</v>
      </c>
      <c r="B48" s="56" t="s">
        <v>146</v>
      </c>
      <c r="C48" s="27">
        <v>886300</v>
      </c>
      <c r="D48" s="28">
        <v>266079.94</v>
      </c>
      <c r="E48" s="29">
        <f t="shared" si="1"/>
        <v>0.30021430666817106</v>
      </c>
    </row>
    <row r="49" spans="1:5" ht="31.5" x14ac:dyDescent="0.25">
      <c r="A49" s="49" t="s">
        <v>58</v>
      </c>
      <c r="B49" s="57" t="s">
        <v>73</v>
      </c>
      <c r="C49" s="33">
        <f>C50+C51</f>
        <v>0</v>
      </c>
      <c r="D49" s="33">
        <f t="shared" ref="D49" si="2">D50+D51</f>
        <v>-36200</v>
      </c>
      <c r="E49" s="33">
        <v>0</v>
      </c>
    </row>
    <row r="50" spans="1:5" ht="15.75" x14ac:dyDescent="0.25">
      <c r="A50" s="58" t="s">
        <v>19</v>
      </c>
      <c r="B50" s="59" t="s">
        <v>69</v>
      </c>
      <c r="C50" s="27">
        <v>0</v>
      </c>
      <c r="D50" s="28">
        <v>-18000</v>
      </c>
      <c r="E50" s="29">
        <v>0</v>
      </c>
    </row>
    <row r="51" spans="1:5" ht="31.5" x14ac:dyDescent="0.25">
      <c r="A51" s="58" t="s">
        <v>149</v>
      </c>
      <c r="B51" s="59" t="s">
        <v>150</v>
      </c>
      <c r="C51" s="27">
        <v>0</v>
      </c>
      <c r="D51" s="28">
        <v>-18200</v>
      </c>
      <c r="E51" s="29">
        <v>0</v>
      </c>
    </row>
    <row r="52" spans="1:5" ht="15.75" x14ac:dyDescent="0.25">
      <c r="A52" s="20" t="s">
        <v>43</v>
      </c>
      <c r="B52" s="21" t="s">
        <v>44</v>
      </c>
      <c r="C52" s="33">
        <f>C53+C93</f>
        <v>69785521.480000004</v>
      </c>
      <c r="D52" s="23">
        <f>SUM(D53)</f>
        <v>38691427.379999995</v>
      </c>
      <c r="E52" s="24">
        <f t="shared" si="1"/>
        <v>0.55443344922325555</v>
      </c>
    </row>
    <row r="53" spans="1:5" ht="31.5" x14ac:dyDescent="0.25">
      <c r="A53" s="20" t="s">
        <v>118</v>
      </c>
      <c r="B53" s="60" t="s">
        <v>45</v>
      </c>
      <c r="C53" s="33">
        <f>C54+C57+C72+C78</f>
        <v>69785521.480000004</v>
      </c>
      <c r="D53" s="23">
        <f>SUM(D54,D57,D72,D78)</f>
        <v>38691427.379999995</v>
      </c>
      <c r="E53" s="24">
        <f t="shared" si="1"/>
        <v>0.55443344922325555</v>
      </c>
    </row>
    <row r="54" spans="1:5" ht="31.5" x14ac:dyDescent="0.25">
      <c r="A54" s="20" t="s">
        <v>117</v>
      </c>
      <c r="B54" s="21" t="s">
        <v>46</v>
      </c>
      <c r="C54" s="33">
        <f>C55+C56</f>
        <v>8348532</v>
      </c>
      <c r="D54" s="23">
        <f>SUM(D55:D56)</f>
        <v>4249500</v>
      </c>
      <c r="E54" s="24">
        <f t="shared" si="1"/>
        <v>0.50901164420283707</v>
      </c>
    </row>
    <row r="55" spans="1:5" ht="63" x14ac:dyDescent="0.25">
      <c r="A55" s="25" t="s">
        <v>104</v>
      </c>
      <c r="B55" s="36" t="s">
        <v>74</v>
      </c>
      <c r="C55" s="27">
        <v>3099000</v>
      </c>
      <c r="D55" s="28">
        <v>1549500</v>
      </c>
      <c r="E55" s="29">
        <f t="shared" si="1"/>
        <v>0.5</v>
      </c>
    </row>
    <row r="56" spans="1:5" ht="47.25" x14ac:dyDescent="0.25">
      <c r="A56" s="25" t="s">
        <v>104</v>
      </c>
      <c r="B56" s="36" t="s">
        <v>75</v>
      </c>
      <c r="C56" s="27">
        <v>5249532</v>
      </c>
      <c r="D56" s="28">
        <v>2700000</v>
      </c>
      <c r="E56" s="29">
        <f t="shared" si="1"/>
        <v>0.514331563270783</v>
      </c>
    </row>
    <row r="57" spans="1:5" ht="31.5" x14ac:dyDescent="0.25">
      <c r="A57" s="61" t="s">
        <v>79</v>
      </c>
      <c r="B57" s="60" t="s">
        <v>47</v>
      </c>
      <c r="C57" s="51">
        <f>C58+C61+C64+C67</f>
        <v>5244705.83</v>
      </c>
      <c r="D57" s="51">
        <f>D58+D61+D64+D67</f>
        <v>0</v>
      </c>
      <c r="E57" s="24">
        <f t="shared" si="1"/>
        <v>0</v>
      </c>
    </row>
    <row r="58" spans="1:5" ht="47.25" x14ac:dyDescent="0.25">
      <c r="A58" s="62" t="s">
        <v>151</v>
      </c>
      <c r="B58" s="54" t="s">
        <v>152</v>
      </c>
      <c r="C58" s="51">
        <f>C59+C60</f>
        <v>531000</v>
      </c>
      <c r="D58" s="28">
        <f>SUM(D59:D60)</f>
        <v>0</v>
      </c>
      <c r="E58" s="29">
        <f t="shared" si="1"/>
        <v>0</v>
      </c>
    </row>
    <row r="59" spans="1:5" ht="141.75" x14ac:dyDescent="0.25">
      <c r="A59" s="25" t="s">
        <v>151</v>
      </c>
      <c r="B59" s="63" t="s">
        <v>153</v>
      </c>
      <c r="C59" s="27">
        <v>265500</v>
      </c>
      <c r="D59" s="28">
        <v>0</v>
      </c>
      <c r="E59" s="29">
        <f t="shared" si="1"/>
        <v>0</v>
      </c>
    </row>
    <row r="60" spans="1:5" ht="141.75" x14ac:dyDescent="0.25">
      <c r="A60" s="25" t="s">
        <v>151</v>
      </c>
      <c r="B60" s="63" t="s">
        <v>154</v>
      </c>
      <c r="C60" s="27">
        <v>265500</v>
      </c>
      <c r="D60" s="28">
        <v>0</v>
      </c>
      <c r="E60" s="29">
        <f t="shared" si="1"/>
        <v>0</v>
      </c>
    </row>
    <row r="61" spans="1:5" ht="63" x14ac:dyDescent="0.25">
      <c r="A61" s="62" t="s">
        <v>111</v>
      </c>
      <c r="B61" s="54" t="s">
        <v>91</v>
      </c>
      <c r="C61" s="51">
        <f>C62+C63</f>
        <v>1254454.72</v>
      </c>
      <c r="D61" s="23">
        <f>SUM(D62:D63)</f>
        <v>0</v>
      </c>
      <c r="E61" s="24">
        <f t="shared" si="1"/>
        <v>0</v>
      </c>
    </row>
    <row r="62" spans="1:5" ht="94.5" x14ac:dyDescent="0.25">
      <c r="A62" s="25" t="s">
        <v>111</v>
      </c>
      <c r="B62" s="63" t="s">
        <v>119</v>
      </c>
      <c r="C62" s="27">
        <v>1206902.75</v>
      </c>
      <c r="D62" s="28">
        <v>0</v>
      </c>
      <c r="E62" s="29">
        <f t="shared" si="1"/>
        <v>0</v>
      </c>
    </row>
    <row r="63" spans="1:5" ht="94.5" x14ac:dyDescent="0.25">
      <c r="A63" s="25" t="s">
        <v>111</v>
      </c>
      <c r="B63" s="63" t="s">
        <v>121</v>
      </c>
      <c r="C63" s="27">
        <v>47551.97</v>
      </c>
      <c r="D63" s="28">
        <v>0</v>
      </c>
      <c r="E63" s="29">
        <f t="shared" si="1"/>
        <v>0</v>
      </c>
    </row>
    <row r="64" spans="1:5" ht="31.5" x14ac:dyDescent="0.25">
      <c r="A64" s="20" t="s">
        <v>120</v>
      </c>
      <c r="B64" s="64" t="s">
        <v>126</v>
      </c>
      <c r="C64" s="33">
        <f>C65+C66</f>
        <v>2535654.6</v>
      </c>
      <c r="D64" s="33">
        <f>D65+D66</f>
        <v>0</v>
      </c>
      <c r="E64" s="29">
        <f t="shared" si="1"/>
        <v>0</v>
      </c>
    </row>
    <row r="65" spans="1:7" ht="126" x14ac:dyDescent="0.25">
      <c r="A65" s="25" t="s">
        <v>120</v>
      </c>
      <c r="B65" s="63" t="s">
        <v>122</v>
      </c>
      <c r="C65" s="27">
        <v>2510298.06</v>
      </c>
      <c r="D65" s="28"/>
      <c r="E65" s="29">
        <f t="shared" si="1"/>
        <v>0</v>
      </c>
    </row>
    <row r="66" spans="1:7" ht="126" x14ac:dyDescent="0.25">
      <c r="A66" s="25" t="s">
        <v>120</v>
      </c>
      <c r="B66" s="63" t="s">
        <v>123</v>
      </c>
      <c r="C66" s="27">
        <v>25356.54</v>
      </c>
      <c r="D66" s="28"/>
      <c r="E66" s="29">
        <f t="shared" si="1"/>
        <v>0</v>
      </c>
    </row>
    <row r="67" spans="1:7" ht="30" customHeight="1" x14ac:dyDescent="0.25">
      <c r="A67" s="20" t="s">
        <v>110</v>
      </c>
      <c r="B67" s="64" t="s">
        <v>70</v>
      </c>
      <c r="C67" s="33">
        <f>C68+C70+C71+C69</f>
        <v>923596.51</v>
      </c>
      <c r="D67" s="23">
        <f>SUM(D68:D70)</f>
        <v>0</v>
      </c>
      <c r="E67" s="24">
        <f t="shared" si="1"/>
        <v>0</v>
      </c>
    </row>
    <row r="68" spans="1:7" ht="188.25" customHeight="1" x14ac:dyDescent="0.25">
      <c r="A68" s="25" t="s">
        <v>110</v>
      </c>
      <c r="B68" s="65" t="s">
        <v>89</v>
      </c>
      <c r="C68" s="66">
        <v>923596.51</v>
      </c>
      <c r="D68" s="28">
        <v>0</v>
      </c>
      <c r="E68" s="29">
        <f t="shared" si="1"/>
        <v>0</v>
      </c>
    </row>
    <row r="69" spans="1:7" ht="151.5" hidden="1" customHeight="1" x14ac:dyDescent="0.25">
      <c r="A69" s="25" t="s">
        <v>110</v>
      </c>
      <c r="B69" s="67" t="s">
        <v>129</v>
      </c>
      <c r="C69" s="27">
        <v>0</v>
      </c>
      <c r="D69" s="28">
        <v>0</v>
      </c>
      <c r="E69" s="29" t="e">
        <f t="shared" si="1"/>
        <v>#DIV/0!</v>
      </c>
    </row>
    <row r="70" spans="1:7" ht="114" hidden="1" customHeight="1" x14ac:dyDescent="0.25">
      <c r="A70" s="25" t="s">
        <v>110</v>
      </c>
      <c r="B70" s="67" t="s">
        <v>130</v>
      </c>
      <c r="C70" s="27">
        <v>0</v>
      </c>
      <c r="D70" s="28">
        <v>0</v>
      </c>
      <c r="E70" s="29" t="e">
        <f t="shared" si="1"/>
        <v>#DIV/0!</v>
      </c>
    </row>
    <row r="71" spans="1:7" ht="186.75" hidden="1" customHeight="1" x14ac:dyDescent="0.25">
      <c r="A71" s="25" t="s">
        <v>110</v>
      </c>
      <c r="B71" s="67" t="s">
        <v>112</v>
      </c>
      <c r="C71" s="27">
        <v>0</v>
      </c>
      <c r="D71" s="38"/>
      <c r="E71" s="39" t="e">
        <f t="shared" si="1"/>
        <v>#DIV/0!</v>
      </c>
    </row>
    <row r="72" spans="1:7" ht="31.5" x14ac:dyDescent="0.25">
      <c r="A72" s="20" t="s">
        <v>116</v>
      </c>
      <c r="B72" s="21" t="s">
        <v>48</v>
      </c>
      <c r="C72" s="33">
        <f>C73+C75+C77+C76+C74</f>
        <v>3153000</v>
      </c>
      <c r="D72" s="33">
        <f>SUM(D74:D76)</f>
        <v>1567400</v>
      </c>
      <c r="E72" s="24">
        <f>D72/C72*100%</f>
        <v>0.49711385981604822</v>
      </c>
    </row>
    <row r="73" spans="1:7" ht="47.25" hidden="1" x14ac:dyDescent="0.25">
      <c r="A73" s="25" t="s">
        <v>109</v>
      </c>
      <c r="B73" s="68" t="s">
        <v>127</v>
      </c>
      <c r="C73" s="27"/>
      <c r="D73" s="28"/>
      <c r="E73" s="24" t="e">
        <f t="shared" ref="E73:E74" si="3">D73/C73*100%</f>
        <v>#DIV/0!</v>
      </c>
    </row>
    <row r="74" spans="1:7" ht="47.25" x14ac:dyDescent="0.25">
      <c r="A74" s="25" t="s">
        <v>109</v>
      </c>
      <c r="B74" s="68" t="s">
        <v>138</v>
      </c>
      <c r="C74" s="27">
        <v>1076800</v>
      </c>
      <c r="D74" s="28">
        <v>538400</v>
      </c>
      <c r="E74" s="24">
        <f t="shared" si="3"/>
        <v>0.5</v>
      </c>
    </row>
    <row r="75" spans="1:7" ht="63" x14ac:dyDescent="0.25">
      <c r="A75" s="25" t="s">
        <v>108</v>
      </c>
      <c r="B75" s="68" t="s">
        <v>86</v>
      </c>
      <c r="C75" s="27">
        <v>1841600</v>
      </c>
      <c r="D75" s="28">
        <v>950800</v>
      </c>
      <c r="E75" s="29">
        <f t="shared" si="1"/>
        <v>0.51629018245004343</v>
      </c>
    </row>
    <row r="76" spans="1:7" ht="78.75" x14ac:dyDescent="0.25">
      <c r="A76" s="25" t="s">
        <v>107</v>
      </c>
      <c r="B76" s="68" t="s">
        <v>90</v>
      </c>
      <c r="C76" s="27">
        <v>234600</v>
      </c>
      <c r="D76" s="28">
        <v>78200</v>
      </c>
      <c r="E76" s="29">
        <f t="shared" si="1"/>
        <v>0.33333333333333331</v>
      </c>
    </row>
    <row r="77" spans="1:7" ht="15.75" hidden="1" x14ac:dyDescent="0.25">
      <c r="A77" s="58" t="s">
        <v>78</v>
      </c>
      <c r="B77" s="69" t="s">
        <v>71</v>
      </c>
      <c r="C77" s="27">
        <v>0</v>
      </c>
      <c r="D77" s="38"/>
      <c r="E77" s="39" t="e">
        <f t="shared" si="1"/>
        <v>#DIV/0!</v>
      </c>
    </row>
    <row r="78" spans="1:7" ht="26.45" customHeight="1" x14ac:dyDescent="0.25">
      <c r="A78" s="70" t="s">
        <v>115</v>
      </c>
      <c r="B78" s="60" t="s">
        <v>49</v>
      </c>
      <c r="C78" s="33">
        <f>SUM(C79:C92)</f>
        <v>53039283.649999999</v>
      </c>
      <c r="D78" s="23">
        <f>SUM(D79:D90)</f>
        <v>32874527.379999999</v>
      </c>
      <c r="E78" s="24">
        <f t="shared" si="1"/>
        <v>0.61981469427330771</v>
      </c>
      <c r="G78" s="8"/>
    </row>
    <row r="79" spans="1:7" ht="141.75" x14ac:dyDescent="0.25">
      <c r="A79" s="25" t="s">
        <v>106</v>
      </c>
      <c r="B79" s="68" t="s">
        <v>128</v>
      </c>
      <c r="C79" s="27">
        <v>2291800</v>
      </c>
      <c r="D79" s="28">
        <v>1146436</v>
      </c>
      <c r="E79" s="29">
        <f t="shared" si="1"/>
        <v>0.50023387730168423</v>
      </c>
    </row>
    <row r="80" spans="1:7" ht="93.75" hidden="1" customHeight="1" x14ac:dyDescent="0.25">
      <c r="A80" s="25" t="s">
        <v>106</v>
      </c>
      <c r="B80" s="68" t="s">
        <v>139</v>
      </c>
      <c r="C80" s="27">
        <v>0</v>
      </c>
      <c r="D80" s="28">
        <v>0</v>
      </c>
      <c r="E80" s="29">
        <v>0</v>
      </c>
    </row>
    <row r="81" spans="1:5" ht="47.25" x14ac:dyDescent="0.25">
      <c r="A81" s="25" t="s">
        <v>105</v>
      </c>
      <c r="B81" s="68" t="s">
        <v>113</v>
      </c>
      <c r="C81" s="27">
        <v>1221500</v>
      </c>
      <c r="D81" s="28">
        <v>610746</v>
      </c>
      <c r="E81" s="29">
        <f t="shared" si="1"/>
        <v>0.49999672533769957</v>
      </c>
    </row>
    <row r="82" spans="1:5" ht="47.25" x14ac:dyDescent="0.25">
      <c r="A82" s="25" t="s">
        <v>105</v>
      </c>
      <c r="B82" s="68" t="s">
        <v>97</v>
      </c>
      <c r="C82" s="27">
        <v>2875200</v>
      </c>
      <c r="D82" s="28">
        <v>2330000</v>
      </c>
      <c r="E82" s="29">
        <f t="shared" si="1"/>
        <v>0.81037840845854203</v>
      </c>
    </row>
    <row r="83" spans="1:5" ht="47.25" hidden="1" x14ac:dyDescent="0.25">
      <c r="A83" s="25" t="s">
        <v>76</v>
      </c>
      <c r="B83" s="68" t="s">
        <v>98</v>
      </c>
      <c r="C83" s="71"/>
      <c r="D83" s="28"/>
      <c r="E83" s="29" t="e">
        <f t="shared" ref="E83:E94" si="4">D83/C83*100%</f>
        <v>#DIV/0!</v>
      </c>
    </row>
    <row r="84" spans="1:5" ht="47.25" x14ac:dyDescent="0.25">
      <c r="A84" s="25" t="s">
        <v>105</v>
      </c>
      <c r="B84" s="68" t="s">
        <v>99</v>
      </c>
      <c r="C84" s="27">
        <v>100000</v>
      </c>
      <c r="D84" s="28">
        <v>49999.98</v>
      </c>
      <c r="E84" s="29">
        <f t="shared" si="4"/>
        <v>0.49999980000000005</v>
      </c>
    </row>
    <row r="85" spans="1:5" ht="63" hidden="1" x14ac:dyDescent="0.25">
      <c r="A85" s="25" t="s">
        <v>76</v>
      </c>
      <c r="B85" s="68" t="s">
        <v>100</v>
      </c>
      <c r="C85" s="71"/>
      <c r="D85" s="28"/>
      <c r="E85" s="29" t="e">
        <f t="shared" si="4"/>
        <v>#DIV/0!</v>
      </c>
    </row>
    <row r="86" spans="1:5" ht="47.25" x14ac:dyDescent="0.25">
      <c r="A86" s="25" t="s">
        <v>105</v>
      </c>
      <c r="B86" s="68" t="s">
        <v>101</v>
      </c>
      <c r="C86" s="27">
        <v>29823000</v>
      </c>
      <c r="D86" s="28">
        <v>19023000</v>
      </c>
      <c r="E86" s="29">
        <f t="shared" si="4"/>
        <v>0.63786339402474601</v>
      </c>
    </row>
    <row r="87" spans="1:5" ht="47.25" x14ac:dyDescent="0.25">
      <c r="A87" s="25" t="s">
        <v>105</v>
      </c>
      <c r="B87" s="68" t="s">
        <v>102</v>
      </c>
      <c r="C87" s="27">
        <v>12716800</v>
      </c>
      <c r="D87" s="28">
        <v>8350000</v>
      </c>
      <c r="E87" s="29">
        <f t="shared" si="4"/>
        <v>0.65661172622043285</v>
      </c>
    </row>
    <row r="88" spans="1:5" ht="78.75" x14ac:dyDescent="0.25">
      <c r="A88" s="25" t="s">
        <v>76</v>
      </c>
      <c r="B88" s="68" t="s">
        <v>155</v>
      </c>
      <c r="C88" s="27">
        <v>354000</v>
      </c>
      <c r="D88" s="28">
        <v>0</v>
      </c>
      <c r="E88" s="29">
        <f t="shared" si="4"/>
        <v>0</v>
      </c>
    </row>
    <row r="89" spans="1:5" ht="63" x14ac:dyDescent="0.25">
      <c r="A89" s="25" t="s">
        <v>105</v>
      </c>
      <c r="B89" s="68" t="s">
        <v>156</v>
      </c>
      <c r="C89" s="27">
        <v>1364345.4</v>
      </c>
      <c r="D89" s="28">
        <v>1364345.4</v>
      </c>
      <c r="E89" s="29">
        <f t="shared" si="4"/>
        <v>1</v>
      </c>
    </row>
    <row r="90" spans="1:5" ht="47.25" x14ac:dyDescent="0.25">
      <c r="A90" s="25" t="s">
        <v>105</v>
      </c>
      <c r="B90" s="68" t="s">
        <v>157</v>
      </c>
      <c r="C90" s="27">
        <v>2292638.25</v>
      </c>
      <c r="D90" s="28">
        <v>0</v>
      </c>
      <c r="E90" s="29">
        <f t="shared" si="4"/>
        <v>0</v>
      </c>
    </row>
    <row r="91" spans="1:5" ht="47.25" hidden="1" x14ac:dyDescent="0.25">
      <c r="A91" s="25" t="s">
        <v>105</v>
      </c>
      <c r="B91" s="68" t="s">
        <v>114</v>
      </c>
      <c r="C91" s="71"/>
      <c r="D91" s="28"/>
      <c r="E91" s="29" t="e">
        <f t="shared" si="4"/>
        <v>#DIV/0!</v>
      </c>
    </row>
    <row r="92" spans="1:5" ht="47.25" hidden="1" x14ac:dyDescent="0.25">
      <c r="A92" s="25" t="s">
        <v>77</v>
      </c>
      <c r="B92" s="68" t="s">
        <v>103</v>
      </c>
      <c r="C92" s="72">
        <v>0</v>
      </c>
      <c r="D92" s="28"/>
      <c r="E92" s="29" t="e">
        <f t="shared" si="4"/>
        <v>#DIV/0!</v>
      </c>
    </row>
    <row r="93" spans="1:5" ht="31.5" hidden="1" x14ac:dyDescent="0.25">
      <c r="A93" s="73" t="s">
        <v>53</v>
      </c>
      <c r="B93" s="57" t="s">
        <v>50</v>
      </c>
      <c r="C93" s="74">
        <f>C94</f>
        <v>0</v>
      </c>
      <c r="D93" s="28"/>
      <c r="E93" s="29" t="e">
        <f t="shared" si="4"/>
        <v>#DIV/0!</v>
      </c>
    </row>
    <row r="94" spans="1:5" ht="47.25" hidden="1" x14ac:dyDescent="0.25">
      <c r="A94" s="75" t="s">
        <v>20</v>
      </c>
      <c r="B94" s="40" t="s">
        <v>72</v>
      </c>
      <c r="C94" s="76"/>
      <c r="D94" s="28"/>
      <c r="E94" s="29" t="e">
        <f t="shared" si="4"/>
        <v>#DIV/0!</v>
      </c>
    </row>
    <row r="95" spans="1:5" ht="15.75" x14ac:dyDescent="0.25">
      <c r="A95" s="25"/>
      <c r="B95" s="21" t="s">
        <v>51</v>
      </c>
      <c r="C95" s="22">
        <f>C52+C9</f>
        <v>92531660.25</v>
      </c>
      <c r="D95" s="23">
        <f>SUM(D9+D52)</f>
        <v>44644884.249999993</v>
      </c>
      <c r="E95" s="24">
        <f>D95/C95*100%</f>
        <v>0.48248225666090316</v>
      </c>
    </row>
  </sheetData>
  <mergeCells count="5">
    <mergeCell ref="B1:E1"/>
    <mergeCell ref="B2:E2"/>
    <mergeCell ref="B3:E3"/>
    <mergeCell ref="B4:C4"/>
    <mergeCell ref="A6:E6"/>
  </mergeCells>
  <pageMargins left="0.70866141732283472" right="0.70866141732283472" top="0.15748031496062992" bottom="0.31496062992125984" header="0.31496062992125984" footer="0.31496062992125984"/>
  <pageSetup paperSize="9"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2025-07-30T22:09:02Z</dcterms:modified>
</cp:coreProperties>
</file>